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ocuments\TUfast\AlumniCup\"/>
    </mc:Choice>
  </mc:AlternateContent>
  <xr:revisionPtr revIDLastSave="0" documentId="13_ncr:1_{10782186-2669-428D-B4A2-362E39A2C739}" xr6:coauthVersionLast="47" xr6:coauthVersionMax="47" xr10:uidLastSave="{00000000-0000-0000-0000-000000000000}"/>
  <bookViews>
    <workbookView xWindow="-120" yWindow="-120" windowWidth="29040" windowHeight="15720" xr2:uid="{CA8B6E2F-F63A-7644-BC0A-AB62978382C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4" i="1"/>
  <c r="K24" i="1"/>
  <c r="E24" i="1"/>
  <c r="G32" i="1"/>
  <c r="G31" i="1"/>
  <c r="E23" i="1" s="1"/>
  <c r="H23" i="1" s="1"/>
  <c r="K23" i="1"/>
  <c r="D14" i="1" l="1"/>
  <c r="K21" i="1"/>
  <c r="J25" i="1"/>
  <c r="J26" i="1" s="1"/>
  <c r="K22" i="1"/>
  <c r="H22" i="1"/>
  <c r="H21" i="1"/>
  <c r="K20" i="1"/>
  <c r="H20" i="1"/>
  <c r="H26" i="1" l="1"/>
  <c r="K25" i="1"/>
  <c r="D5" i="1" l="1"/>
  <c r="D4" i="1"/>
  <c r="D6" i="1" l="1"/>
</calcChain>
</file>

<file path=xl/sharedStrings.xml><?xml version="1.0" encoding="utf-8"?>
<sst xmlns="http://schemas.openxmlformats.org/spreadsheetml/2006/main" count="61" uniqueCount="48">
  <si>
    <t>Deckungsrechnung</t>
  </si>
  <si>
    <t>Erlöse</t>
  </si>
  <si>
    <t>Gesamtkosten</t>
  </si>
  <si>
    <t>Ergebnis</t>
  </si>
  <si>
    <t>Sponsoring</t>
  </si>
  <si>
    <t>Sponsor</t>
  </si>
  <si>
    <t>Betrag</t>
  </si>
  <si>
    <t>Kommentar</t>
  </si>
  <si>
    <t>Summe</t>
  </si>
  <si>
    <t>Bauteil</t>
  </si>
  <si>
    <t>Lieferant</t>
  </si>
  <si>
    <t>Anzahl</t>
  </si>
  <si>
    <t>Einheit</t>
  </si>
  <si>
    <t>Budget</t>
  </si>
  <si>
    <t>Ausgegeben</t>
  </si>
  <si>
    <t>Gesamtsumme</t>
  </si>
  <si>
    <t>Teilnahmegebühren</t>
  </si>
  <si>
    <t>FS East</t>
  </si>
  <si>
    <t>Stück</t>
  </si>
  <si>
    <t>Muss</t>
  </si>
  <si>
    <t>Tankstelle</t>
  </si>
  <si>
    <t>Optional</t>
  </si>
  <si>
    <t>Destiliertes Wasser</t>
  </si>
  <si>
    <t>Kosten nach Baugruppen</t>
  </si>
  <si>
    <t>Artikel</t>
  </si>
  <si>
    <t>Einzelkosten</t>
  </si>
  <si>
    <t>Priorität</t>
  </si>
  <si>
    <t>Event xb021</t>
  </si>
  <si>
    <t xml:space="preserve">Aktualisiert am: </t>
  </si>
  <si>
    <t>Alumni Cup</t>
  </si>
  <si>
    <t>Tufast</t>
  </si>
  <si>
    <t>Verantwortlicher: Martin Gast</t>
  </si>
  <si>
    <t>Finanzierung</t>
  </si>
  <si>
    <t>https://toom.de/p/putztuchrolle-blau-2-lagig-2-x-500-blatt-2er-pack/1270517</t>
  </si>
  <si>
    <t>Toom</t>
  </si>
  <si>
    <t>Blautuch 2er Pack</t>
  </si>
  <si>
    <t>https://toom.de/p/destilliertes-wasser-5-l/1910292</t>
  </si>
  <si>
    <t>Tankkosten MAN mit Anhänger</t>
  </si>
  <si>
    <t>Kalkulation siehe Zeile 30</t>
  </si>
  <si>
    <t>Verbrauch (l/100 km)</t>
  </si>
  <si>
    <t>Spritpreis (€), Stand: 19.07.24</t>
  </si>
  <si>
    <t>MAN + Anhänger (Diesel)</t>
  </si>
  <si>
    <t>Privatauto (Benzin)</t>
  </si>
  <si>
    <t>Kosten</t>
  </si>
  <si>
    <t>Kilometer (km)  (inkl. 200km Fahrten vor Ort)</t>
  </si>
  <si>
    <t>Km-Pauschale</t>
  </si>
  <si>
    <t>Tankkosten Privatauto</t>
  </si>
  <si>
    <t>Kalkulation siehe Zeile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</si>
</sst>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€&quot;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 (Textkörper)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FFFF"/>
      <name val="Calibri"/>
      <family val="2"/>
      <charset val="1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B27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7F7F7F"/>
      </patternFill>
    </fill>
    <fill>
      <patternFill patternType="solid">
        <fgColor rgb="FFE7E6E6"/>
        <bgColor rgb="FFF2F2F2"/>
      </patternFill>
    </fill>
    <fill>
      <patternFill patternType="solid">
        <fgColor rgb="FF8FAADC"/>
        <bgColor rgb="FF99CCFF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4" fillId="0" borderId="6" xfId="0" applyNumberFormat="1" applyFont="1" applyBorder="1"/>
    <xf numFmtId="164" fontId="4" fillId="0" borderId="12" xfId="0" applyNumberFormat="1" applyFont="1" applyBorder="1"/>
    <xf numFmtId="0" fontId="1" fillId="0" borderId="0" xfId="0" applyFont="1"/>
    <xf numFmtId="0" fontId="0" fillId="4" borderId="16" xfId="0" applyFill="1" applyBorder="1"/>
    <xf numFmtId="0" fontId="0" fillId="4" borderId="17" xfId="0" applyFill="1" applyBorder="1"/>
    <xf numFmtId="164" fontId="0" fillId="4" borderId="17" xfId="0" applyNumberFormat="1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0" fillId="4" borderId="9" xfId="0" applyFill="1" applyBorder="1"/>
    <xf numFmtId="0" fontId="0" fillId="6" borderId="21" xfId="0" applyFill="1" applyBorder="1"/>
    <xf numFmtId="0" fontId="0" fillId="6" borderId="22" xfId="0" applyFill="1" applyBorder="1"/>
    <xf numFmtId="164" fontId="0" fillId="5" borderId="24" xfId="0" applyNumberFormat="1" applyFill="1" applyBorder="1"/>
    <xf numFmtId="0" fontId="0" fillId="5" borderId="25" xfId="0" applyFill="1" applyBorder="1"/>
    <xf numFmtId="164" fontId="0" fillId="6" borderId="29" xfId="0" applyNumberFormat="1" applyFill="1" applyBorder="1"/>
    <xf numFmtId="164" fontId="4" fillId="6" borderId="6" xfId="0" applyNumberFormat="1" applyFont="1" applyFill="1" applyBorder="1"/>
    <xf numFmtId="0" fontId="5" fillId="0" borderId="0" xfId="1" applyAlignment="1">
      <alignment horizontal="center"/>
    </xf>
    <xf numFmtId="0" fontId="6" fillId="6" borderId="21" xfId="1" applyFont="1" applyFill="1" applyBorder="1"/>
    <xf numFmtId="0" fontId="6" fillId="6" borderId="0" xfId="1" applyFont="1" applyFill="1"/>
    <xf numFmtId="0" fontId="7" fillId="6" borderId="0" xfId="1" applyFont="1" applyFill="1"/>
    <xf numFmtId="165" fontId="7" fillId="6" borderId="0" xfId="1" applyNumberFormat="1" applyFont="1" applyFill="1"/>
    <xf numFmtId="0" fontId="1" fillId="6" borderId="26" xfId="0" applyFont="1" applyFill="1" applyBorder="1"/>
    <xf numFmtId="0" fontId="8" fillId="6" borderId="26" xfId="1" applyFont="1" applyFill="1" applyBorder="1" applyAlignment="1">
      <alignment horizontal="left"/>
    </xf>
    <xf numFmtId="165" fontId="7" fillId="6" borderId="26" xfId="1" applyNumberFormat="1" applyFont="1" applyFill="1" applyBorder="1"/>
    <xf numFmtId="165" fontId="7" fillId="6" borderId="27" xfId="1" applyNumberFormat="1" applyFont="1" applyFill="1" applyBorder="1"/>
    <xf numFmtId="0" fontId="9" fillId="0" borderId="0" xfId="2"/>
    <xf numFmtId="0" fontId="5" fillId="0" borderId="0" xfId="1"/>
    <xf numFmtId="165" fontId="7" fillId="6" borderId="22" xfId="1" applyNumberFormat="1" applyFont="1" applyFill="1" applyBorder="1"/>
    <xf numFmtId="0" fontId="1" fillId="6" borderId="21" xfId="0" applyFont="1" applyFill="1" applyBorder="1" applyAlignment="1">
      <alignment wrapText="1"/>
    </xf>
    <xf numFmtId="0" fontId="1" fillId="6" borderId="0" xfId="0" applyFont="1" applyFill="1"/>
    <xf numFmtId="0" fontId="7" fillId="6" borderId="0" xfId="1" applyFont="1" applyFill="1" applyAlignment="1">
      <alignment horizontal="left"/>
    </xf>
    <xf numFmtId="0" fontId="0" fillId="6" borderId="21" xfId="0" applyFill="1" applyBorder="1" applyAlignment="1">
      <alignment wrapText="1"/>
    </xf>
    <xf numFmtId="0" fontId="7" fillId="8" borderId="4" xfId="1" applyFont="1" applyFill="1" applyBorder="1"/>
    <xf numFmtId="0" fontId="7" fillId="8" borderId="5" xfId="1" applyFont="1" applyFill="1" applyBorder="1"/>
    <xf numFmtId="165" fontId="7" fillId="8" borderId="5" xfId="1" applyNumberFormat="1" applyFont="1" applyFill="1" applyBorder="1"/>
    <xf numFmtId="0" fontId="7" fillId="8" borderId="6" xfId="1" applyFont="1" applyFill="1" applyBorder="1"/>
    <xf numFmtId="0" fontId="7" fillId="9" borderId="31" xfId="1" applyFont="1" applyFill="1" applyBorder="1"/>
    <xf numFmtId="0" fontId="7" fillId="9" borderId="32" xfId="1" applyFont="1" applyFill="1" applyBorder="1"/>
    <xf numFmtId="165" fontId="5" fillId="10" borderId="34" xfId="1" applyNumberFormat="1" applyFill="1" applyBorder="1"/>
    <xf numFmtId="165" fontId="5" fillId="10" borderId="35" xfId="1" applyNumberFormat="1" applyFill="1" applyBorder="1"/>
    <xf numFmtId="0" fontId="11" fillId="6" borderId="0" xfId="0" applyFont="1" applyFill="1"/>
    <xf numFmtId="0" fontId="0" fillId="5" borderId="24" xfId="0" applyFill="1" applyBorder="1"/>
    <xf numFmtId="4" fontId="0" fillId="5" borderId="24" xfId="0" applyNumberFormat="1" applyFill="1" applyBorder="1"/>
    <xf numFmtId="0" fontId="0" fillId="6" borderId="0" xfId="0" applyFill="1"/>
    <xf numFmtId="164" fontId="0" fillId="6" borderId="0" xfId="0" applyNumberFormat="1" applyFill="1"/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/>
    <xf numFmtId="0" fontId="1" fillId="11" borderId="0" xfId="0" applyFont="1" applyFill="1"/>
    <xf numFmtId="0" fontId="7" fillId="11" borderId="0" xfId="1" applyFont="1" applyFill="1"/>
    <xf numFmtId="165" fontId="7" fillId="11" borderId="0" xfId="1" applyNumberFormat="1" applyFont="1" applyFill="1"/>
    <xf numFmtId="0" fontId="7" fillId="11" borderId="0" xfId="1" applyFont="1" applyFill="1" applyAlignment="1">
      <alignment horizontal="left"/>
    </xf>
    <xf numFmtId="165" fontId="7" fillId="11" borderId="22" xfId="1" applyNumberFormat="1" applyFont="1" applyFill="1" applyBorder="1"/>
    <xf numFmtId="0" fontId="11" fillId="11" borderId="0" xfId="0" applyFont="1" applyFill="1"/>
    <xf numFmtId="0" fontId="4" fillId="5" borderId="23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7" fillId="9" borderId="1" xfId="1" applyFont="1" applyFill="1" applyBorder="1" applyAlignment="1">
      <alignment horizontal="center"/>
    </xf>
    <xf numFmtId="0" fontId="7" fillId="9" borderId="31" xfId="1" applyFont="1" applyFill="1" applyBorder="1" applyAlignment="1">
      <alignment horizontal="left"/>
    </xf>
    <xf numFmtId="0" fontId="5" fillId="10" borderId="33" xfId="1" applyFill="1" applyBorder="1" applyAlignment="1">
      <alignment horizontal="left"/>
    </xf>
    <xf numFmtId="0" fontId="5" fillId="10" borderId="34" xfId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0" fillId="7" borderId="36" xfId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3">
    <cellStyle name="Link" xfId="2" builtinId="8"/>
    <cellStyle name="Standard" xfId="0" builtinId="0"/>
    <cellStyle name="Standard 5" xfId="1" xr:uid="{6CBC4C16-C5A7-7D4D-BFF6-DCB6BB1B8384}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2479-DB14-0A41-8358-9465B3D88399}">
  <dimension ref="A1:L32"/>
  <sheetViews>
    <sheetView tabSelected="1" zoomScale="87" zoomScaleNormal="120" workbookViewId="0">
      <selection activeCell="I8" sqref="I8"/>
    </sheetView>
  </sheetViews>
  <sheetFormatPr baseColWidth="10" defaultRowHeight="15.75"/>
  <cols>
    <col min="1" max="1" width="4.5" customWidth="1"/>
    <col min="2" max="2" width="30.5" bestFit="1" customWidth="1"/>
    <col min="3" max="3" width="46.5" customWidth="1"/>
    <col min="4" max="4" width="28" customWidth="1"/>
    <col min="5" max="5" width="24.5" customWidth="1"/>
    <col min="6" max="6" width="13.125" customWidth="1"/>
    <col min="7" max="7" width="11.875" customWidth="1"/>
    <col min="8" max="9" width="15.5" customWidth="1"/>
    <col min="11" max="11" width="14.125" customWidth="1"/>
    <col min="12" max="12" width="25.375" customWidth="1"/>
  </cols>
  <sheetData>
    <row r="1" spans="2:11" ht="18.75">
      <c r="B1" s="62" t="s">
        <v>29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ht="16.5" thickBot="1"/>
    <row r="3" spans="2:11">
      <c r="B3" s="67" t="s">
        <v>0</v>
      </c>
      <c r="C3" s="68"/>
      <c r="D3" s="69"/>
      <c r="E3" s="1"/>
    </row>
    <row r="4" spans="2:11">
      <c r="B4" s="70" t="s">
        <v>1</v>
      </c>
      <c r="C4" s="71"/>
      <c r="D4" s="2">
        <f>D14</f>
        <v>1000</v>
      </c>
    </row>
    <row r="5" spans="2:11">
      <c r="B5" s="72" t="s">
        <v>2</v>
      </c>
      <c r="C5" s="73"/>
      <c r="D5" s="17">
        <f>H26</f>
        <v>860.02</v>
      </c>
    </row>
    <row r="6" spans="2:11" ht="16.5" thickBot="1">
      <c r="B6" s="74" t="s">
        <v>3</v>
      </c>
      <c r="C6" s="75"/>
      <c r="D6" s="3">
        <f>D4-D5</f>
        <v>139.98000000000002</v>
      </c>
      <c r="K6" t="s">
        <v>19</v>
      </c>
    </row>
    <row r="7" spans="2:11">
      <c r="K7" t="s">
        <v>21</v>
      </c>
    </row>
    <row r="9" spans="2:11" ht="16.5" thickBot="1"/>
    <row r="10" spans="2:11">
      <c r="B10" s="64" t="s">
        <v>4</v>
      </c>
      <c r="C10" s="65"/>
      <c r="D10" s="65"/>
      <c r="E10" s="66"/>
      <c r="F10" s="4"/>
      <c r="G10" s="4"/>
      <c r="H10" s="4"/>
      <c r="I10" s="4"/>
    </row>
    <row r="11" spans="2:11">
      <c r="B11" s="10" t="s">
        <v>32</v>
      </c>
      <c r="C11" s="9" t="s">
        <v>5</v>
      </c>
      <c r="D11" s="9" t="s">
        <v>6</v>
      </c>
      <c r="E11" s="11" t="s">
        <v>7</v>
      </c>
    </row>
    <row r="12" spans="2:11">
      <c r="B12" s="12"/>
      <c r="C12" s="45" t="s">
        <v>30</v>
      </c>
      <c r="D12" s="46">
        <v>1000</v>
      </c>
      <c r="E12" s="13"/>
    </row>
    <row r="13" spans="2:11" ht="16.5" thickBot="1">
      <c r="B13" s="47"/>
      <c r="C13" s="48"/>
      <c r="D13" s="16"/>
      <c r="E13" s="49"/>
    </row>
    <row r="14" spans="2:11" ht="16.5" thickBot="1">
      <c r="B14" s="5" t="s">
        <v>8</v>
      </c>
      <c r="C14" s="6"/>
      <c r="D14" s="7">
        <f>SUM(D12:D13)</f>
        <v>1000</v>
      </c>
      <c r="E14" s="8"/>
    </row>
    <row r="16" spans="2:11" ht="16.5" thickBot="1"/>
    <row r="17" spans="1:12" s="28" customFormat="1">
      <c r="A17" s="18"/>
      <c r="B17" s="63" t="s">
        <v>23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2" s="28" customFormat="1" ht="16.5" thickBot="1">
      <c r="A18" s="18"/>
      <c r="B18" s="34" t="s">
        <v>9</v>
      </c>
      <c r="C18" s="35" t="s">
        <v>24</v>
      </c>
      <c r="D18" s="35" t="s">
        <v>10</v>
      </c>
      <c r="E18" s="36" t="s">
        <v>25</v>
      </c>
      <c r="F18" s="35" t="s">
        <v>11</v>
      </c>
      <c r="G18" s="35" t="s">
        <v>12</v>
      </c>
      <c r="H18" s="35" t="s">
        <v>13</v>
      </c>
      <c r="I18" s="35" t="s">
        <v>26</v>
      </c>
      <c r="J18" s="35" t="s">
        <v>14</v>
      </c>
      <c r="K18" s="37" t="s">
        <v>21</v>
      </c>
    </row>
    <row r="19" spans="1:12" s="28" customFormat="1">
      <c r="A19" s="18"/>
      <c r="B19" s="58" t="s">
        <v>27</v>
      </c>
      <c r="C19" s="58"/>
      <c r="D19" s="58"/>
      <c r="E19" s="58"/>
      <c r="F19" s="59" t="s">
        <v>31</v>
      </c>
      <c r="G19" s="59"/>
      <c r="H19" s="38"/>
      <c r="I19" s="59" t="s">
        <v>28</v>
      </c>
      <c r="J19" s="59"/>
      <c r="K19" s="39"/>
    </row>
    <row r="20" spans="1:12" s="28" customFormat="1">
      <c r="A20" s="18"/>
      <c r="B20" s="19"/>
      <c r="C20" s="20" t="s">
        <v>16</v>
      </c>
      <c r="D20" s="21" t="s">
        <v>17</v>
      </c>
      <c r="E20" s="22">
        <v>300</v>
      </c>
      <c r="F20" s="23">
        <v>1</v>
      </c>
      <c r="G20" s="24" t="s">
        <v>18</v>
      </c>
      <c r="H20" s="25">
        <f t="shared" ref="H20:H24" si="0">IF(I20="MUSS",F20*E20,0)</f>
        <v>300</v>
      </c>
      <c r="I20" s="25" t="s">
        <v>19</v>
      </c>
      <c r="J20" s="25">
        <v>300</v>
      </c>
      <c r="K20" s="26">
        <f t="shared" ref="K20:K23" si="1">IF(I20="Optional",E20*F20,0)</f>
        <v>0</v>
      </c>
      <c r="L20" s="27"/>
    </row>
    <row r="21" spans="1:12" s="28" customFormat="1">
      <c r="A21" s="18"/>
      <c r="B21" s="30"/>
      <c r="C21" s="50" t="s">
        <v>35</v>
      </c>
      <c r="D21" s="51" t="s">
        <v>34</v>
      </c>
      <c r="E21" s="52">
        <v>27.99</v>
      </c>
      <c r="F21" s="51">
        <v>1</v>
      </c>
      <c r="G21" s="53" t="s">
        <v>18</v>
      </c>
      <c r="H21" s="52">
        <f t="shared" si="0"/>
        <v>27.99</v>
      </c>
      <c r="I21" s="52" t="s">
        <v>19</v>
      </c>
      <c r="J21" s="52"/>
      <c r="K21" s="54">
        <f t="shared" si="1"/>
        <v>0</v>
      </c>
      <c r="L21" s="27" t="s">
        <v>33</v>
      </c>
    </row>
    <row r="22" spans="1:12" s="28" customFormat="1">
      <c r="A22" s="18"/>
      <c r="B22" s="30"/>
      <c r="C22" s="31" t="s">
        <v>22</v>
      </c>
      <c r="D22" s="21" t="s">
        <v>34</v>
      </c>
      <c r="E22" s="22">
        <v>1.99</v>
      </c>
      <c r="F22" s="21">
        <v>1</v>
      </c>
      <c r="G22" s="32" t="s">
        <v>18</v>
      </c>
      <c r="H22" s="22">
        <f t="shared" si="0"/>
        <v>1.99</v>
      </c>
      <c r="I22" s="22" t="s">
        <v>19</v>
      </c>
      <c r="J22" s="22"/>
      <c r="K22" s="29">
        <f t="shared" si="1"/>
        <v>0</v>
      </c>
      <c r="L22" s="27" t="s">
        <v>36</v>
      </c>
    </row>
    <row r="23" spans="1:12" s="28" customFormat="1">
      <c r="A23" s="18"/>
      <c r="B23" s="33"/>
      <c r="C23" s="55" t="s">
        <v>37</v>
      </c>
      <c r="D23" s="52" t="s">
        <v>20</v>
      </c>
      <c r="E23" s="52">
        <f>G31</f>
        <v>305.76</v>
      </c>
      <c r="F23" s="51">
        <v>1</v>
      </c>
      <c r="G23" s="52" t="s">
        <v>18</v>
      </c>
      <c r="H23" s="52">
        <f t="shared" si="0"/>
        <v>305.76</v>
      </c>
      <c r="I23" s="52" t="s">
        <v>19</v>
      </c>
      <c r="J23" s="52"/>
      <c r="K23" s="54">
        <f t="shared" si="1"/>
        <v>0</v>
      </c>
      <c r="L23" s="27" t="s">
        <v>38</v>
      </c>
    </row>
    <row r="24" spans="1:12" s="28" customFormat="1">
      <c r="A24" s="18"/>
      <c r="B24" s="33"/>
      <c r="C24" s="42" t="s">
        <v>46</v>
      </c>
      <c r="D24" s="22" t="s">
        <v>20</v>
      </c>
      <c r="E24" s="22">
        <f>G32</f>
        <v>224.28</v>
      </c>
      <c r="F24" s="21">
        <v>1</v>
      </c>
      <c r="G24" s="22" t="s">
        <v>18</v>
      </c>
      <c r="H24" s="22">
        <f t="shared" ref="H24" si="2">IF(I24="MUSS",F24*E24,0)</f>
        <v>224.28</v>
      </c>
      <c r="I24" s="22" t="s">
        <v>19</v>
      </c>
      <c r="J24" s="22"/>
      <c r="K24" s="29">
        <f t="shared" ref="K24" si="3">IF(I24="Optional",E24*F24,0)</f>
        <v>0</v>
      </c>
      <c r="L24" s="27" t="s">
        <v>47</v>
      </c>
    </row>
    <row r="25" spans="1:12" s="28" customFormat="1" thickBot="1">
      <c r="A25" s="18"/>
      <c r="B25" s="60" t="s">
        <v>8</v>
      </c>
      <c r="C25" s="61"/>
      <c r="D25" s="61"/>
      <c r="E25" s="61"/>
      <c r="F25" s="61"/>
      <c r="G25" s="61"/>
      <c r="H25" s="40">
        <f>SUM(H20:H24)</f>
        <v>860.02</v>
      </c>
      <c r="I25" s="40"/>
      <c r="J25" s="40">
        <f>SUM(J20:J22)</f>
        <v>300</v>
      </c>
      <c r="K25" s="41">
        <f>SUM(K20:K23)</f>
        <v>0</v>
      </c>
    </row>
    <row r="26" spans="1:12" ht="16.5" thickBot="1">
      <c r="B26" s="56" t="s">
        <v>15</v>
      </c>
      <c r="C26" s="57"/>
      <c r="D26" s="57"/>
      <c r="E26" s="57"/>
      <c r="F26" s="57"/>
      <c r="G26" s="57"/>
      <c r="H26" s="14">
        <f>SUM(H25)</f>
        <v>860.02</v>
      </c>
      <c r="I26" s="43"/>
      <c r="J26" s="44">
        <f>SUM(J25)</f>
        <v>300</v>
      </c>
      <c r="K26" s="15"/>
    </row>
    <row r="30" spans="1:12">
      <c r="C30" t="s">
        <v>44</v>
      </c>
      <c r="D30" t="s">
        <v>39</v>
      </c>
      <c r="E30" t="s">
        <v>40</v>
      </c>
      <c r="F30" t="s">
        <v>45</v>
      </c>
      <c r="G30" t="s">
        <v>43</v>
      </c>
    </row>
    <row r="31" spans="1:12">
      <c r="B31" t="s">
        <v>41</v>
      </c>
      <c r="C31">
        <v>1400</v>
      </c>
      <c r="D31">
        <v>13</v>
      </c>
      <c r="E31">
        <v>1.68</v>
      </c>
      <c r="G31">
        <f>(C31/100)*D31*E31</f>
        <v>305.76</v>
      </c>
    </row>
    <row r="32" spans="1:12">
      <c r="B32" t="s">
        <v>42</v>
      </c>
      <c r="C32">
        <v>1400</v>
      </c>
      <c r="D32">
        <v>9</v>
      </c>
      <c r="E32">
        <v>1.78</v>
      </c>
      <c r="G32">
        <f>(C32/100)*D32*E32</f>
        <v>224.28</v>
      </c>
    </row>
  </sheetData>
  <mergeCells count="12">
    <mergeCell ref="B25:G25"/>
    <mergeCell ref="B10:E10"/>
    <mergeCell ref="B3:D3"/>
    <mergeCell ref="B4:C4"/>
    <mergeCell ref="B5:C5"/>
    <mergeCell ref="B6:C6"/>
    <mergeCell ref="B1:K1"/>
    <mergeCell ref="B17:K17"/>
    <mergeCell ref="B19:E19"/>
    <mergeCell ref="F19:G19"/>
    <mergeCell ref="I19:J19"/>
    <mergeCell ref="B26:G26"/>
  </mergeCells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I20:I24" xr:uid="{695AFC3A-7545-6C42-BF6A-733CD4FD949B}">
      <formula1>$K$6:$K$7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Gast</cp:lastModifiedBy>
  <dcterms:created xsi:type="dcterms:W3CDTF">2020-10-20T15:12:43Z</dcterms:created>
  <dcterms:modified xsi:type="dcterms:W3CDTF">2024-07-19T13:58:19Z</dcterms:modified>
</cp:coreProperties>
</file>